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SEVAC\2022\CUENTAS PÚBLICAS\2021\ANUAL\XLSX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EAI!$A$1:$H$58</definedName>
  </definedNames>
  <calcPr calcId="152511"/>
  <fileRecoveryPr autoRecover="0"/>
</workbook>
</file>

<file path=xl/calcChain.xml><?xml version="1.0" encoding="utf-8"?>
<calcChain xmlns="http://schemas.openxmlformats.org/spreadsheetml/2006/main">
  <c r="E22" i="4" l="1"/>
  <c r="H22" i="4"/>
  <c r="F31" i="4"/>
  <c r="G31" i="4"/>
  <c r="D31" i="4"/>
  <c r="H21" i="4"/>
  <c r="G21" i="4"/>
  <c r="F21" i="4"/>
  <c r="E21" i="4"/>
  <c r="D21" i="4"/>
  <c r="C31" i="4"/>
  <c r="C21" i="4"/>
  <c r="D39" i="4"/>
  <c r="H38" i="4"/>
  <c r="H37" i="4"/>
  <c r="E38" i="4"/>
  <c r="G37" i="4"/>
  <c r="G39" i="4"/>
  <c r="F37" i="4"/>
  <c r="F39" i="4"/>
  <c r="E37" i="4"/>
  <c r="D37" i="4"/>
  <c r="C37" i="4"/>
  <c r="C39" i="4"/>
  <c r="H35" i="4"/>
  <c r="E35" i="4"/>
  <c r="H34" i="4"/>
  <c r="E34" i="4"/>
  <c r="H33" i="4"/>
  <c r="E33" i="4"/>
  <c r="E31" i="4"/>
  <c r="E39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E16" i="4"/>
  <c r="H8" i="4"/>
  <c r="E8" i="4"/>
  <c r="H7" i="4"/>
  <c r="E7" i="4"/>
  <c r="H6" i="4"/>
  <c r="E6" i="4"/>
  <c r="H5" i="4"/>
  <c r="E5" i="4"/>
  <c r="H31" i="4"/>
  <c r="H39" i="4"/>
  <c r="H16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<sst xmlns="http://schemas.openxmlformats.org/spreadsheetml/2006/main" count="99" uniqueCount="51">
  <si>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</si>
  <si>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</si>
  <si>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</si>
  <si>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</si>
  <si>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</si>
  <si>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</si>
  <si>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</si>
  <si>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</si>
  <si>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</si>
  <si>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</si>
  <si>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</si>
  <si>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</si>
  <si>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</si>
  <si>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</si>
  <si>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</si>
  <si>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</si>
  <si>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</si>
  <si>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</si>
  <si>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</si>
  <si>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</si>
  <si>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</si>
  <si>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</si>
  <si>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</si>
  <si>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</si>
  <si>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</si>
  <si>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</si>
  <si>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</si>
  <si>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</si>
  <si>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</si>
  <si>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</si>
  <si>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</si>
  <si>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indexed="3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</si>
  <si>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</si>
  <si>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</si>
  <si>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indexed="8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</si>
  <si>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indexed="8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</si>
  <si>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indexed="8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</si>
  <si>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</si>
  <si>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</si>
  <si>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</si>
  <si>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</si>
  <si>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</si>
  <si>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</si>
  <si>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</si>
  <si>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</si>
  <si>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</si>
  <si>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</si>
  <si>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</si>
  <si>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</si>
  <si>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Junta Municipal de Agua Potable y Alcantarillado de Acámbaro, Gto.
Estado Analítico de Ingresos
Del 1 de Enero AL 31 DE DICIEMBRE DEL 2021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</si>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</sst>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indexed="30"/>
      <name val="Arial"/>
      <family val="2"/>
    </font>
    <font>
      <vertAlign val="superscript"/>
      <sz val="8"/>
      <color indexed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9" fillId="0" borderId="0" xfId="8" applyFont="1" applyFill="1" applyBorder="1" applyAlignment="1" applyProtection="1">
      <alignment horizontal="center"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2" fillId="0" borderId="0" xfId="8" applyFont="1" applyFill="1" applyBorder="1" applyAlignment="1" applyProtection="1">
      <alignment vertical="top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4" fillId="2" borderId="2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4" fillId="2" borderId="1" xfId="8" quotePrefix="1" applyFont="1" applyFill="1" applyBorder="1" applyAlignment="1">
      <alignment horizontal="center" vertical="center" wrapText="1"/>
    </xf>
    <xf numFmtId="0" fontId="4" fillId="2" borderId="2" xfId="8" quotePrefix="1" applyFont="1" applyFill="1" applyBorder="1" applyAlignment="1">
      <alignment horizontal="center" vertical="center" wrapText="1"/>
    </xf>
    <xf numFmtId="0" fontId="3" fillId="0" borderId="3" xfId="8" quotePrefix="1" applyFont="1" applyFill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horizontal="left" vertical="top" indent="3"/>
      <protection locked="0"/>
    </xf>
    <xf numFmtId="4" fontId="3" fillId="0" borderId="4" xfId="8" applyNumberFormat="1" applyFont="1" applyFill="1" applyBorder="1" applyAlignment="1" applyProtection="1">
      <alignment vertical="top"/>
      <protection locked="0"/>
    </xf>
    <xf numFmtId="4" fontId="3" fillId="0" borderId="5" xfId="8" applyNumberFormat="1" applyFont="1" applyFill="1" applyBorder="1" applyAlignment="1" applyProtection="1">
      <alignment vertical="top"/>
      <protection locked="0"/>
    </xf>
    <xf numFmtId="4" fontId="9" fillId="0" borderId="6" xfId="8" applyNumberFormat="1" applyFont="1" applyFill="1" applyBorder="1" applyAlignment="1" applyProtection="1">
      <alignment vertical="top"/>
      <protection locked="0"/>
    </xf>
    <xf numFmtId="0" fontId="4" fillId="0" borderId="7" xfId="9" applyFont="1" applyFill="1" applyBorder="1" applyAlignment="1" applyProtection="1">
      <alignment horizontal="center" vertical="top"/>
    </xf>
    <xf numFmtId="0" fontId="4" fillId="0" borderId="0" xfId="8" applyFont="1" applyFill="1" applyBorder="1" applyAlignment="1" applyProtection="1">
      <alignment horizontal="justify" vertical="top" wrapText="1"/>
    </xf>
    <xf numFmtId="0" fontId="3" fillId="0" borderId="7" xfId="8" applyFont="1" applyFill="1" applyBorder="1" applyAlignment="1" applyProtection="1">
      <alignment horizontal="center" vertical="top"/>
    </xf>
    <xf numFmtId="0" fontId="3" fillId="0" borderId="0" xfId="8" applyFont="1" applyFill="1" applyBorder="1" applyAlignment="1" applyProtection="1">
      <alignment horizontal="left" vertical="top" wrapText="1"/>
    </xf>
    <xf numFmtId="0" fontId="4" fillId="0" borderId="0" xfId="8" applyFont="1" applyFill="1" applyBorder="1" applyAlignment="1" applyProtection="1">
      <alignment vertical="top"/>
    </xf>
    <xf numFmtId="0" fontId="3" fillId="0" borderId="3" xfId="8" quotePrefix="1" applyFont="1" applyFill="1" applyBorder="1" applyAlignment="1" applyProtection="1">
      <alignment horizontal="center" vertical="top"/>
    </xf>
    <xf numFmtId="0" fontId="4" fillId="0" borderId="4" xfId="8" applyFont="1" applyFill="1" applyBorder="1" applyAlignment="1" applyProtection="1">
      <alignment horizontal="center" vertical="top" wrapText="1"/>
    </xf>
    <xf numFmtId="4" fontId="9" fillId="0" borderId="5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4" fillId="0" borderId="5" xfId="8" applyNumberFormat="1" applyFont="1" applyFill="1" applyBorder="1" applyAlignment="1" applyProtection="1">
      <alignment vertical="top"/>
      <protection locked="0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4" fillId="0" borderId="8" xfId="8" applyNumberFormat="1" applyFont="1" applyFill="1" applyBorder="1" applyAlignment="1" applyProtection="1">
      <alignment vertical="top"/>
      <protection locked="0"/>
    </xf>
    <xf numFmtId="4" fontId="3" fillId="0" borderId="6" xfId="8" applyNumberFormat="1" applyFont="1" applyFill="1" applyBorder="1" applyAlignment="1" applyProtection="1">
      <alignment vertical="top"/>
      <protection locked="0"/>
    </xf>
    <xf numFmtId="0" fontId="3" fillId="0" borderId="9" xfId="8" quotePrefix="1" applyFont="1" applyFill="1" applyBorder="1" applyAlignment="1" applyProtection="1">
      <alignment horizontal="center" vertical="top"/>
      <protection locked="0"/>
    </xf>
    <xf numFmtId="0" fontId="3" fillId="0" borderId="9" xfId="8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4" fontId="4" fillId="0" borderId="1" xfId="8" applyNumberFormat="1" applyFont="1" applyFill="1" applyBorder="1" applyAlignment="1" applyProtection="1">
      <alignment vertical="top"/>
      <protection locked="0"/>
    </xf>
    <xf numFmtId="0" fontId="9" fillId="0" borderId="7" xfId="8" applyFont="1" applyFill="1" applyBorder="1" applyAlignment="1" applyProtection="1">
      <alignment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10" xfId="8" quotePrefix="1" applyFont="1" applyFill="1" applyBorder="1" applyAlignment="1" applyProtection="1">
      <alignment horizontal="center"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4" fillId="0" borderId="4" xfId="8" applyNumberFormat="1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 wrapText="1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9" fillId="0" borderId="7" xfId="8" applyFont="1" applyFill="1" applyBorder="1" applyAlignment="1" applyProtection="1">
      <alignment vertical="top"/>
      <protection locked="0"/>
    </xf>
    <xf numFmtId="0" fontId="4" fillId="0" borderId="7" xfId="8" applyFont="1" applyFill="1" applyBorder="1" applyAlignment="1" applyProtection="1">
      <alignment horizontal="left" vertical="top"/>
    </xf>
    <xf numFmtId="0" fontId="4" fillId="0" borderId="7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0" fontId="3" fillId="3" borderId="0" xfId="0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8" fillId="3" borderId="0" xfId="0" applyFont="1" applyFill="1" applyBorder="1" applyAlignment="1">
      <alignment vertical="top"/>
    </xf>
    <xf numFmtId="0" fontId="3" fillId="0" borderId="0" xfId="9" applyNumberFormat="1" applyFont="1" applyFill="1" applyBorder="1" applyAlignment="1" applyProtection="1">
      <alignment horizontal="right" vertical="top"/>
      <protection locked="0"/>
    </xf>
    <xf numFmtId="0" fontId="9" fillId="0" borderId="0" xfId="8" applyFont="1" applyFill="1" applyBorder="1" applyAlignment="1" applyProtection="1">
      <alignment horizontal="left" vertical="top" wrapText="1"/>
      <protection locked="0"/>
    </xf>
    <xf numFmtId="0" fontId="4" fillId="0" borderId="7" xfId="8" applyFont="1" applyFill="1" applyBorder="1" applyAlignment="1" applyProtection="1">
      <alignment horizontal="left" vertical="top" wrapText="1"/>
    </xf>
    <xf numFmtId="0" fontId="4" fillId="0" borderId="12" xfId="8" applyFont="1" applyFill="1" applyBorder="1" applyAlignment="1" applyProtection="1">
      <alignment horizontal="left" vertical="top" wrapText="1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10" xfId="8" applyFont="1" applyFill="1" applyBorder="1" applyAlignment="1">
      <alignment horizontal="center" vertical="center"/>
    </xf>
    <xf numFmtId="0" fontId="4" fillId="2" borderId="11" xfId="8" applyFont="1" applyFill="1" applyBorder="1" applyAlignment="1">
      <alignment horizontal="center" vertical="center"/>
    </xf>
    <xf numFmtId="0" fontId="4" fillId="2" borderId="7" xfId="8" applyFont="1" applyFill="1" applyBorder="1" applyAlignment="1">
      <alignment horizontal="center" vertical="center"/>
    </xf>
    <xf numFmtId="0" fontId="4" fillId="2" borderId="12" xfId="8" applyFont="1" applyFill="1" applyBorder="1" applyAlignment="1">
      <alignment horizontal="center" vertical="center"/>
    </xf>
    <xf numFmtId="0" fontId="4" fillId="2" borderId="13" xfId="8" applyFont="1" applyFill="1" applyBorder="1" applyAlignment="1">
      <alignment horizontal="center" vertical="center"/>
    </xf>
    <xf numFmtId="0" fontId="4" fillId="2" borderId="14" xfId="8" applyFont="1" applyFill="1" applyBorder="1" applyAlignment="1">
      <alignment horizontal="center" vertical="center"/>
    </xf>
    <xf numFmtId="0" fontId="4" fillId="2" borderId="5" xfId="8" applyFont="1" applyFill="1" applyBorder="1" applyAlignment="1">
      <alignment horizontal="center" vertical="center" wrapText="1"/>
    </xf>
    <xf numFmtId="0" fontId="4" fillId="2" borderId="6" xfId="8" applyFont="1" applyFill="1" applyBorder="1" applyAlignment="1">
      <alignment horizontal="center" vertical="center" wrapText="1"/>
    </xf>
    <xf numFmtId="0" fontId="4" fillId="2" borderId="10" xfId="8" applyFont="1" applyFill="1" applyBorder="1" applyAlignment="1">
      <alignment horizontal="center" vertical="center" wrapText="1"/>
    </xf>
    <xf numFmtId="0" fontId="4" fillId="2" borderId="11" xfId="8" applyFont="1" applyFill="1" applyBorder="1" applyAlignment="1">
      <alignment horizontal="center" vertical="center" wrapText="1"/>
    </xf>
    <xf numFmtId="0" fontId="4" fillId="2" borderId="7" xfId="8" applyFont="1" applyFill="1" applyBorder="1" applyAlignment="1">
      <alignment horizontal="center" vertical="center" wrapText="1"/>
    </xf>
    <xf numFmtId="0" fontId="4" fillId="2" borderId="12" xfId="8" applyFont="1" applyFill="1" applyBorder="1" applyAlignment="1">
      <alignment horizontal="center" vertical="center" wrapText="1"/>
    </xf>
    <xf numFmtId="0" fontId="4" fillId="2" borderId="13" xfId="8" applyFont="1" applyFill="1" applyBorder="1" applyAlignment="1">
      <alignment horizontal="center" vertical="center" wrapText="1"/>
    </xf>
    <xf numFmtId="0" fontId="4" fillId="2" borderId="14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47</xdr:row>
      <xdr:rowOff>28576</xdr:rowOff>
    </xdr:from>
    <xdr:to>
      <xdr:col>1</xdr:col>
      <xdr:colOff>3114675</xdr:colOff>
      <xdr:row>56</xdr:row>
      <xdr:rowOff>57151</xdr:rowOff>
    </xdr:to>
    <xdr:sp macro="" textlink="">
      <xdr:nvSpPr>
        <xdr:cNvPr id="2" name="CuadroTexto 1"/>
        <xdr:cNvSpPr txBox="1"/>
      </xdr:nvSpPr>
      <xdr:spPr>
        <a:xfrm>
          <a:off x="876300" y="10134601"/>
          <a:ext cx="2343150" cy="1314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REVISO</a:t>
          </a:r>
        </a:p>
        <a:p>
          <a:pPr algn="ctr"/>
          <a:endParaRPr lang="es-MX" sz="1000"/>
        </a:p>
        <a:p>
          <a:pPr algn="ctr"/>
          <a:endParaRPr lang="es-MX" sz="1000"/>
        </a:p>
        <a:p>
          <a:pPr algn="ctr"/>
          <a:endParaRPr lang="es-MX" sz="1000"/>
        </a:p>
        <a:p>
          <a:pPr algn="ctr"/>
          <a:r>
            <a:rPr lang="es-MX" sz="1000"/>
            <a:t>ARQ.</a:t>
          </a:r>
          <a:r>
            <a:rPr lang="es-MX" sz="1000" baseline="0"/>
            <a:t> ADRIAN GARDUÑO ESPITIA</a:t>
          </a:r>
        </a:p>
        <a:p>
          <a:pPr algn="ctr"/>
          <a:r>
            <a:rPr lang="es-MX" sz="1000" baseline="0"/>
            <a:t>DIRECTOR GENERAL </a:t>
          </a:r>
        </a:p>
        <a:p>
          <a:pPr algn="ctr"/>
          <a:r>
            <a:rPr lang="es-MX" sz="1000" baseline="0"/>
            <a:t>DE LA JUMAPAA</a:t>
          </a:r>
          <a:endParaRPr lang="es-MX" sz="1000"/>
        </a:p>
      </xdr:txBody>
    </xdr:sp>
    <xdr:clientData/>
  </xdr:twoCellAnchor>
  <xdr:twoCellAnchor>
    <xdr:from>
      <xdr:col>4</xdr:col>
      <xdr:colOff>123823</xdr:colOff>
      <xdr:row>47</xdr:row>
      <xdr:rowOff>57150</xdr:rowOff>
    </xdr:from>
    <xdr:to>
      <xdr:col>6</xdr:col>
      <xdr:colOff>866774</xdr:colOff>
      <xdr:row>56</xdr:row>
      <xdr:rowOff>95250</xdr:rowOff>
    </xdr:to>
    <xdr:sp macro="" textlink="">
      <xdr:nvSpPr>
        <xdr:cNvPr id="3" name="CuadroTexto 2"/>
        <xdr:cNvSpPr txBox="1"/>
      </xdr:nvSpPr>
      <xdr:spPr>
        <a:xfrm>
          <a:off x="5953123" y="8953500"/>
          <a:ext cx="2781301" cy="1323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000">
            <a:effectLst/>
          </a:endParaRPr>
        </a:p>
        <a:p>
          <a:pPr algn="ctr"/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  <a:endParaRPr lang="es-MX" sz="1000">
            <a:effectLst/>
          </a:endParaRPr>
        </a:p>
        <a:p>
          <a:pPr algn="ctr"/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10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abSelected="1" zoomScaleNormal="100" workbookViewId="0">
      <selection activeCell="K8" sqref="K8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4" t="s">
        <v>49</v>
      </c>
      <c r="B1" s="55"/>
      <c r="C1" s="55"/>
      <c r="D1" s="55"/>
      <c r="E1" s="55"/>
      <c r="F1" s="55"/>
      <c r="G1" s="55"/>
      <c r="H1" s="56"/>
    </row>
    <row r="2" spans="1:9" s="3" customFormat="1" x14ac:dyDescent="0.2">
      <c r="A2" s="57" t="s">
        <v>14</v>
      </c>
      <c r="B2" s="58"/>
      <c r="C2" s="55" t="s">
        <v>22</v>
      </c>
      <c r="D2" s="55"/>
      <c r="E2" s="55"/>
      <c r="F2" s="55"/>
      <c r="G2" s="55"/>
      <c r="H2" s="63" t="s">
        <v>19</v>
      </c>
    </row>
    <row r="3" spans="1:9" s="1" customFormat="1" ht="24.95" customHeight="1" x14ac:dyDescent="0.2">
      <c r="A3" s="59"/>
      <c r="B3" s="60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4"/>
    </row>
    <row r="4" spans="1:9" s="1" customFormat="1" x14ac:dyDescent="0.2">
      <c r="A4" s="61"/>
      <c r="B4" s="62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 t="shared" ref="E5:E14" si="0">C5+D5</f>
        <v>0</v>
      </c>
      <c r="F5" s="21">
        <v>0</v>
      </c>
      <c r="G5" s="21">
        <v>0</v>
      </c>
      <c r="H5" s="21">
        <f t="shared" ref="H5:H14" si="1"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si="0"/>
        <v>0</v>
      </c>
      <c r="F6" s="22">
        <v>0</v>
      </c>
      <c r="G6" s="22">
        <v>0</v>
      </c>
      <c r="H6" s="22">
        <f t="shared" si="1"/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988206.41</v>
      </c>
      <c r="D9" s="22">
        <v>600000</v>
      </c>
      <c r="E9" s="22">
        <f t="shared" si="0"/>
        <v>1588206.4100000001</v>
      </c>
      <c r="F9" s="22">
        <v>503636.16</v>
      </c>
      <c r="G9" s="22">
        <v>503636.16</v>
      </c>
      <c r="H9" s="22">
        <f t="shared" si="1"/>
        <v>-484570.25000000006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si="0"/>
        <v>0</v>
      </c>
      <c r="F10" s="22">
        <v>0</v>
      </c>
      <c r="G10" s="22">
        <v>0</v>
      </c>
      <c r="H10" s="22">
        <f t="shared" si="1"/>
        <v>0</v>
      </c>
      <c r="I10" s="45" t="s">
        <v>41</v>
      </c>
    </row>
    <row r="11" spans="1:9" x14ac:dyDescent="0.2">
      <c r="A11" s="40"/>
      <c r="B11" s="43" t="s">
        <v>24</v>
      </c>
      <c r="C11" s="22">
        <v>50620181.899999999</v>
      </c>
      <c r="D11" s="22">
        <v>-600000</v>
      </c>
      <c r="E11" s="22">
        <f t="shared" si="0"/>
        <v>50020181.899999999</v>
      </c>
      <c r="F11" s="22">
        <v>55718338.539999999</v>
      </c>
      <c r="G11" s="22">
        <v>55718338.539999999</v>
      </c>
      <c r="H11" s="22">
        <f t="shared" si="1"/>
        <v>5098156.6400000006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0"/>
        <v>0</v>
      </c>
      <c r="F12" s="22">
        <v>0</v>
      </c>
      <c r="G12" s="22">
        <v>0</v>
      </c>
      <c r="H12" s="22">
        <f t="shared" si="1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0"/>
        <v>0</v>
      </c>
      <c r="F13" s="22">
        <v>0</v>
      </c>
      <c r="G13" s="22">
        <v>0</v>
      </c>
      <c r="H13" s="22">
        <f t="shared" si="1"/>
        <v>0</v>
      </c>
      <c r="I13" s="45" t="s">
        <v>44</v>
      </c>
    </row>
    <row r="14" spans="1:9" x14ac:dyDescent="0.2">
      <c r="A14" s="33"/>
      <c r="B14" s="43" t="s">
        <v>6</v>
      </c>
      <c r="C14" s="22">
        <v>13300000</v>
      </c>
      <c r="D14" s="22">
        <v>4498013.58</v>
      </c>
      <c r="E14" s="22">
        <f t="shared" si="0"/>
        <v>17798013.579999998</v>
      </c>
      <c r="F14" s="22">
        <v>0</v>
      </c>
      <c r="G14" s="22">
        <v>0</v>
      </c>
      <c r="H14" s="22">
        <f t="shared" si="1"/>
        <v>-13300000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 t="shared" ref="C16:H16" si="2">SUM(C5:C14)</f>
        <v>64908388.309999995</v>
      </c>
      <c r="D16" s="23">
        <f t="shared" si="2"/>
        <v>4498013.58</v>
      </c>
      <c r="E16" s="23">
        <f t="shared" si="2"/>
        <v>69406401.890000001</v>
      </c>
      <c r="F16" s="23">
        <f t="shared" si="2"/>
        <v>56221974.699999996</v>
      </c>
      <c r="G16" s="11">
        <f t="shared" si="2"/>
        <v>56221974.699999996</v>
      </c>
      <c r="H16" s="12">
        <f t="shared" si="2"/>
        <v>-8686413.6099999994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5" t="s">
        <v>23</v>
      </c>
      <c r="B18" s="66"/>
      <c r="C18" s="55" t="s">
        <v>22</v>
      </c>
      <c r="D18" s="55"/>
      <c r="E18" s="55"/>
      <c r="F18" s="55"/>
      <c r="G18" s="55"/>
      <c r="H18" s="63" t="s">
        <v>19</v>
      </c>
      <c r="I18" s="45" t="s">
        <v>46</v>
      </c>
    </row>
    <row r="19" spans="1:9" ht="22.5" x14ac:dyDescent="0.2">
      <c r="A19" s="67"/>
      <c r="B19" s="68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4"/>
      <c r="I19" s="45" t="s">
        <v>46</v>
      </c>
    </row>
    <row r="20" spans="1:9" x14ac:dyDescent="0.2">
      <c r="A20" s="69"/>
      <c r="B20" s="70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3">SUM(C22+C23+C24+C25+C26+C27+C28+C29)</f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  <c r="H21" s="24">
        <f t="shared" si="3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9" si="4">C22+D22</f>
        <v>0</v>
      </c>
      <c r="F22" s="25">
        <v>0</v>
      </c>
      <c r="G22" s="25">
        <v>0</v>
      </c>
      <c r="H22" s="25">
        <f t="shared" ref="H22:H29" si="5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4"/>
        <v>0</v>
      </c>
      <c r="F23" s="25">
        <v>0</v>
      </c>
      <c r="G23" s="25">
        <v>0</v>
      </c>
      <c r="H23" s="25">
        <f t="shared" si="5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4"/>
        <v>0</v>
      </c>
      <c r="F24" s="25">
        <v>0</v>
      </c>
      <c r="G24" s="25">
        <v>0</v>
      </c>
      <c r="H24" s="25">
        <f t="shared" si="5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4"/>
        <v>0</v>
      </c>
      <c r="F25" s="25">
        <v>0</v>
      </c>
      <c r="G25" s="25">
        <v>0</v>
      </c>
      <c r="H25" s="25">
        <f t="shared" si="5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si="4"/>
        <v>0</v>
      </c>
      <c r="F26" s="25">
        <v>0</v>
      </c>
      <c r="G26" s="25">
        <v>0</v>
      </c>
      <c r="H26" s="25">
        <f t="shared" si="5"/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si="4"/>
        <v>0</v>
      </c>
      <c r="F27" s="25">
        <v>0</v>
      </c>
      <c r="G27" s="25">
        <v>0</v>
      </c>
      <c r="H27" s="25">
        <f t="shared" si="5"/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4"/>
        <v>0</v>
      </c>
      <c r="F28" s="25">
        <v>0</v>
      </c>
      <c r="G28" s="25">
        <v>0</v>
      </c>
      <c r="H28" s="25">
        <f t="shared" si="5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4"/>
        <v>0</v>
      </c>
      <c r="F29" s="25">
        <v>0</v>
      </c>
      <c r="G29" s="25">
        <v>0</v>
      </c>
      <c r="H29" s="25">
        <f t="shared" si="5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52" t="s">
        <v>48</v>
      </c>
      <c r="B31" s="53"/>
      <c r="C31" s="26">
        <f t="shared" ref="C31:H31" si="6">SUM(C32:C35)</f>
        <v>51608388.309999995</v>
      </c>
      <c r="D31" s="26">
        <f t="shared" si="6"/>
        <v>0</v>
      </c>
      <c r="E31" s="26">
        <f t="shared" si="6"/>
        <v>51608388.310000002</v>
      </c>
      <c r="F31" s="26">
        <f t="shared" si="6"/>
        <v>56221974.699999996</v>
      </c>
      <c r="G31" s="26">
        <f t="shared" si="6"/>
        <v>56221974.699999996</v>
      </c>
      <c r="H31" s="26">
        <f t="shared" si="6"/>
        <v>4613586.3900000006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988206.41</v>
      </c>
      <c r="D33" s="25">
        <v>600000</v>
      </c>
      <c r="E33" s="25">
        <f>C33+D33</f>
        <v>1588206.4100000001</v>
      </c>
      <c r="F33" s="25">
        <v>503636.16</v>
      </c>
      <c r="G33" s="25">
        <v>503636.16</v>
      </c>
      <c r="H33" s="25">
        <f>G33-C33</f>
        <v>-484570.25000000006</v>
      </c>
      <c r="I33" s="45" t="s">
        <v>40</v>
      </c>
    </row>
    <row r="34" spans="1:9" x14ac:dyDescent="0.2">
      <c r="A34" s="16"/>
      <c r="B34" s="17" t="s">
        <v>32</v>
      </c>
      <c r="C34" s="25">
        <v>50620181.899999999</v>
      </c>
      <c r="D34" s="25">
        <v>-600000</v>
      </c>
      <c r="E34" s="25">
        <f>C34+D34</f>
        <v>50020181.899999999</v>
      </c>
      <c r="F34" s="25">
        <v>55718338.539999999</v>
      </c>
      <c r="G34" s="25">
        <v>55718338.539999999</v>
      </c>
      <c r="H34" s="25">
        <f>G34-C34</f>
        <v>5098156.6400000006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7">SUM(C38)</f>
        <v>13300000</v>
      </c>
      <c r="D37" s="26">
        <f t="shared" si="7"/>
        <v>4498013.58</v>
      </c>
      <c r="E37" s="26">
        <f t="shared" si="7"/>
        <v>17798013.579999998</v>
      </c>
      <c r="F37" s="26">
        <f t="shared" si="7"/>
        <v>0</v>
      </c>
      <c r="G37" s="26">
        <f t="shared" si="7"/>
        <v>0</v>
      </c>
      <c r="H37" s="26">
        <f t="shared" si="7"/>
        <v>-13300000</v>
      </c>
      <c r="I37" s="45" t="s">
        <v>46</v>
      </c>
    </row>
    <row r="38" spans="1:9" x14ac:dyDescent="0.2">
      <c r="A38" s="14"/>
      <c r="B38" s="17" t="s">
        <v>6</v>
      </c>
      <c r="C38" s="25">
        <v>13300000</v>
      </c>
      <c r="D38" s="25">
        <v>4498013.58</v>
      </c>
      <c r="E38" s="25">
        <f>C38+D38</f>
        <v>17798013.579999998</v>
      </c>
      <c r="F38" s="25">
        <v>0</v>
      </c>
      <c r="G38" s="25">
        <v>0</v>
      </c>
      <c r="H38" s="25">
        <f>G38-C38</f>
        <v>-13300000</v>
      </c>
      <c r="I38" s="45" t="s">
        <v>45</v>
      </c>
    </row>
    <row r="39" spans="1:9" x14ac:dyDescent="0.2">
      <c r="A39" s="19"/>
      <c r="B39" s="20" t="s">
        <v>13</v>
      </c>
      <c r="C39" s="23">
        <f t="shared" ref="C39:H39" si="8">SUM(C37+C31+C21)</f>
        <v>64908388.309999995</v>
      </c>
      <c r="D39" s="23">
        <f t="shared" si="8"/>
        <v>4498013.58</v>
      </c>
      <c r="E39" s="23">
        <f t="shared" si="8"/>
        <v>69406401.890000001</v>
      </c>
      <c r="F39" s="23">
        <f t="shared" si="8"/>
        <v>56221974.699999996</v>
      </c>
      <c r="G39" s="23">
        <f t="shared" si="8"/>
        <v>56221974.699999996</v>
      </c>
      <c r="H39" s="12">
        <f t="shared" si="8"/>
        <v>-8686413.6099999994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51" t="s">
        <v>36</v>
      </c>
      <c r="C44" s="51"/>
      <c r="D44" s="51"/>
      <c r="E44" s="51"/>
      <c r="F44" s="51"/>
      <c r="G44" s="51"/>
      <c r="H44" s="51"/>
    </row>
    <row r="45" spans="1:9" s="48" customFormat="1" x14ac:dyDescent="0.2">
      <c r="A45" s="46" t="s">
        <v>50</v>
      </c>
      <c r="B45" s="47"/>
      <c r="C45" s="47"/>
      <c r="D45" s="47"/>
      <c r="E45" s="47"/>
      <c r="F45" s="47"/>
    </row>
    <row r="46" spans="1:9" s="48" customFormat="1" ht="12" x14ac:dyDescent="0.2">
      <c r="A46" s="49"/>
      <c r="B46" s="47"/>
      <c r="C46" s="47"/>
      <c r="D46" s="47"/>
      <c r="E46" s="47"/>
      <c r="F46" s="47"/>
    </row>
    <row r="47" spans="1:9" s="48" customFormat="1" ht="12" x14ac:dyDescent="0.2">
      <c r="A47" s="49"/>
      <c r="B47" s="47"/>
      <c r="C47" s="47"/>
      <c r="D47" s="47"/>
      <c r="E47" s="47"/>
      <c r="F47" s="47"/>
    </row>
    <row r="48" spans="1:9" s="48" customFormat="1" x14ac:dyDescent="0.2">
      <c r="A48" s="50"/>
    </row>
    <row r="49" spans="1:1" s="48" customFormat="1" x14ac:dyDescent="0.2">
      <c r="A49" s="50"/>
    </row>
    <row r="50" spans="1:1" s="48" customFormat="1" x14ac:dyDescent="0.2">
      <c r="A50" s="50"/>
    </row>
    <row r="51" spans="1:1" s="48" customFormat="1" x14ac:dyDescent="0.2">
      <c r="A51" s="50"/>
    </row>
    <row r="52" spans="1:1" s="48" customFormat="1" x14ac:dyDescent="0.2">
      <c r="A52" s="50"/>
    </row>
    <row r="53" spans="1:1" s="48" customFormat="1" x14ac:dyDescent="0.2">
      <c r="A53" s="50"/>
    </row>
    <row r="54" spans="1:1" s="48" customFormat="1" x14ac:dyDescent="0.2">
      <c r="A54" s="50"/>
    </row>
    <row r="55" spans="1:1" s="48" customFormat="1" x14ac:dyDescent="0.2">
      <c r="A55" s="50"/>
    </row>
    <row r="56" spans="1:1" s="48" customFormat="1" x14ac:dyDescent="0.2">
      <c r="A56" s="50"/>
    </row>
    <row r="57" spans="1:1" s="48" customFormat="1" x14ac:dyDescent="0.2">
      <c r="A57" s="50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55118110236220474" bottom="0.15748031496062992" header="0.31496062992125984" footer="0.31496062992125984"/>
  <pageSetup paperSize="9" scale="70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DF380F-ED1C-414E-ABB7-F00A067FFAC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2022-02-22T15:40:05Z</cp:lastPrinted>
  <dcterms:created xsi:type="dcterms:W3CDTF">2012-12-11T20:48:19Z</dcterms:created>
  <dcterms:modified xsi:type="dcterms:W3CDTF">2022-11-11T22:20:19Z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